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Lever simulator" sheetId="3" state="visible" r:id="rId3"/>
    <sheet xmlns:r="http://schemas.openxmlformats.org/officeDocument/2006/relationships" name="Products" sheetId="4" state="visible" r:id="rId4"/>
    <sheet xmlns:r="http://schemas.openxmlformats.org/officeDocument/2006/relationships" name="12-month lo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€#,##0;[Red]-€#,##0"/>
    <numFmt numFmtId="165" formatCode="0.0%;[Red]-0.0%"/>
    <numFmt numFmtId="166" formatCode="€#,##0.00;-€#,##0.00"/>
    <numFmt numFmtId="167" formatCode="0.00&quot;x&quot;"/>
    <numFmt numFmtId="168" formatCode="0.0%"/>
    <numFmt numFmtId="169" formatCode="+€#,##0.00;[Red]-€#,##0.00"/>
  </numFmts>
  <fonts count="25">
    <font>
      <name val="Calibri"/>
      <family val="2"/>
      <color theme="1"/>
      <sz val="11"/>
      <scheme val="minor"/>
    </font>
    <font>
      <name val="Arial"/>
      <b val="1"/>
      <color rgb="00FFFFFF"/>
      <sz val="20"/>
    </font>
    <font>
      <name val="Arial"/>
      <color rgb="0083E3C4"/>
      <sz val="10"/>
    </font>
    <font>
      <name val="Arial"/>
      <b val="1"/>
      <color rgb="00134B3C"/>
      <sz val="13"/>
    </font>
    <font>
      <name val="Arial"/>
      <color rgb="00132721"/>
      <sz val="11"/>
    </font>
    <font>
      <name val="Arial"/>
      <b val="1"/>
      <color rgb="00134B3C"/>
      <sz val="12"/>
    </font>
    <font>
      <name val="Arial"/>
      <sz val="11"/>
    </font>
    <font>
      <name val="Arial"/>
      <b val="1"/>
      <color rgb="001F4FD1"/>
      <sz val="12"/>
    </font>
    <font>
      <name val="Arial"/>
      <b val="1"/>
      <color rgb="003D5A50"/>
      <sz val="9"/>
    </font>
    <font>
      <name val="Arial"/>
      <b val="1"/>
      <color rgb="00134B3C"/>
    </font>
    <font>
      <name val="Arial"/>
      <b val="1"/>
      <color rgb="00132721"/>
      <sz val="9"/>
    </font>
    <font>
      <name val="Arial"/>
      <b val="1"/>
      <color rgb="00132721"/>
      <sz val="26"/>
    </font>
    <font>
      <name val="Arial"/>
      <color rgb="00132721"/>
      <sz val="9"/>
    </font>
    <font>
      <name val="Arial"/>
      <b val="1"/>
      <color rgb="00FFFFFF"/>
      <sz val="9"/>
    </font>
    <font>
      <name val="Arial"/>
      <b val="1"/>
      <color rgb="00FFFFFF"/>
      <sz val="26"/>
    </font>
    <font>
      <name val="Arial"/>
      <color rgb="00FFFFFF"/>
      <sz val="9"/>
    </font>
    <font>
      <name val="Arial"/>
      <b val="1"/>
      <color rgb="00FFFFFF"/>
      <sz val="13"/>
    </font>
    <font>
      <name val="Arial"/>
      <i val="1"/>
      <color rgb="003D5A50"/>
      <sz val="8"/>
    </font>
    <font>
      <name val="Arial"/>
      <b val="1"/>
      <color rgb="009AA39E"/>
      <sz val="9"/>
    </font>
    <font>
      <name val="Arial"/>
      <color rgb="009AA39E"/>
      <sz val="8"/>
    </font>
    <font>
      <name val="Arial"/>
      <b val="1"/>
      <color rgb="00008000"/>
    </font>
    <font>
      <name val="Arial"/>
      <color rgb="00008000"/>
    </font>
    <font>
      <name val="Arial"/>
      <b val="1"/>
      <color rgb="00FFFFFF"/>
    </font>
    <font>
      <name val="Arial"/>
      <b val="1"/>
    </font>
    <font>
      <name val="Arial"/>
      <color rgb="003D5A50"/>
      <sz val="9"/>
    </font>
  </fonts>
  <fills count="10">
    <fill>
      <patternFill/>
    </fill>
    <fill>
      <patternFill patternType="gray125"/>
    </fill>
    <fill>
      <patternFill patternType="solid">
        <fgColor rgb="00134B3C"/>
      </patternFill>
    </fill>
    <fill>
      <patternFill patternType="solid">
        <fgColor rgb="00E8EFFF"/>
      </patternFill>
    </fill>
    <fill>
      <patternFill patternType="solid">
        <fgColor rgb="00DDF6EC"/>
      </patternFill>
    </fill>
    <fill>
      <patternFill patternType="solid">
        <fgColor rgb="0083E3C4"/>
      </patternFill>
    </fill>
    <fill>
      <patternFill patternType="solid">
        <fgColor rgb="00E8EAE3"/>
      </patternFill>
    </fill>
    <fill>
      <patternFill patternType="solid">
        <fgColor rgb="00FCE3CC"/>
      </patternFill>
    </fill>
    <fill>
      <patternFill patternType="solid">
        <fgColor rgb="00D2F34D"/>
      </patternFill>
    </fill>
    <fill>
      <patternFill patternType="solid">
        <fgColor rgb="00132721"/>
      </patternFill>
    </fill>
  </fills>
  <borders count="2">
    <border>
      <left/>
      <right/>
      <top/>
      <bottom/>
      <diagonal/>
    </border>
    <border>
      <left style="thin">
        <color rgb="00C9CEC2"/>
      </left>
      <right style="thin">
        <color rgb="00C9CEC2"/>
      </right>
      <top style="thin">
        <color rgb="00C9CEC2"/>
      </top>
      <bottom style="thin">
        <color rgb="00C9CEC2"/>
      </bottom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10" fillId="5" borderId="0" pivotButton="0" quotePrefix="0" xfId="0"/>
    <xf numFmtId="0" fontId="13" fillId="2" borderId="0" pivotButton="0" quotePrefix="0" xfId="0"/>
    <xf numFmtId="0" fontId="6" fillId="0" borderId="0" pivotButton="0" quotePrefix="0" xfId="0"/>
    <xf numFmtId="3" fontId="7" fillId="3" borderId="1" applyAlignment="1" pivotButton="0" quotePrefix="0" xfId="0">
      <alignment horizontal="right"/>
    </xf>
    <xf numFmtId="165" fontId="11" fillId="5" borderId="0" applyAlignment="1" pivotButton="0" quotePrefix="0" xfId="0">
      <alignment vertical="center"/>
    </xf>
    <xf numFmtId="165" fontId="14" fillId="2" borderId="0" applyAlignment="1" pivotButton="0" quotePrefix="0" xfId="0">
      <alignment vertical="center"/>
    </xf>
    <xf numFmtId="164" fontId="7" fillId="3" borderId="1" applyAlignment="1" pivotButton="0" quotePrefix="0" xfId="0">
      <alignment horizontal="right"/>
    </xf>
    <xf numFmtId="0" fontId="12" fillId="5" borderId="0" pivotButton="0" quotePrefix="0" xfId="0"/>
    <xf numFmtId="0" fontId="15" fillId="2" borderId="0" pivotButton="0" quotePrefix="0" xfId="0"/>
    <xf numFmtId="165" fontId="7" fillId="3" borderId="1" applyAlignment="1" pivotButton="0" quotePrefix="0" xfId="0">
      <alignment horizontal="right"/>
    </xf>
    <xf numFmtId="0" fontId="10" fillId="6" borderId="0" pivotButton="0" quotePrefix="0" xfId="0"/>
    <xf numFmtId="0" fontId="10" fillId="7" borderId="0" pivotButton="0" quotePrefix="0" xfId="0"/>
    <xf numFmtId="164" fontId="11" fillId="6" borderId="0" applyAlignment="1" pivotButton="0" quotePrefix="0" xfId="0">
      <alignment vertical="center"/>
    </xf>
    <xf numFmtId="164" fontId="11" fillId="7" borderId="0" applyAlignment="1" pivotButton="0" quotePrefix="0" xfId="0">
      <alignment vertical="center"/>
    </xf>
    <xf numFmtId="0" fontId="12" fillId="6" borderId="0" pivotButton="0" quotePrefix="0" xfId="0"/>
    <xf numFmtId="0" fontId="12" fillId="7" borderId="0" pivotButton="0" quotePrefix="0" xfId="0"/>
    <xf numFmtId="0" fontId="8" fillId="0" borderId="0" pivotButton="0" quotePrefix="0" xfId="0"/>
    <xf numFmtId="0" fontId="10" fillId="8" borderId="0" pivotButton="0" quotePrefix="0" xfId="0"/>
    <xf numFmtId="166" fontId="0" fillId="0" borderId="0" pivotButton="0" quotePrefix="0" xfId="0"/>
    <xf numFmtId="167" fontId="11" fillId="8" borderId="0" applyAlignment="1" pivotButton="0" quotePrefix="0" xfId="0">
      <alignment vertical="center"/>
    </xf>
    <xf numFmtId="167" fontId="11" fillId="6" borderId="0" applyAlignment="1" pivotButton="0" quotePrefix="0" xfId="0">
      <alignment vertical="center"/>
    </xf>
    <xf numFmtId="0" fontId="9" fillId="4" borderId="0" pivotButton="0" quotePrefix="0" xfId="0"/>
    <xf numFmtId="166" fontId="9" fillId="4" borderId="0" pivotButton="0" quotePrefix="0" xfId="0"/>
    <xf numFmtId="0" fontId="12" fillId="8" borderId="0" pivotButton="0" quotePrefix="0" xfId="0"/>
    <xf numFmtId="0" fontId="16" fillId="9" borderId="0" applyAlignment="1" pivotButton="0" quotePrefix="0" xfId="0">
      <alignment horizontal="center" vertical="center" wrapText="1"/>
    </xf>
    <xf numFmtId="0" fontId="0" fillId="9" borderId="0" pivotButton="0" quotePrefix="0" xfId="0"/>
    <xf numFmtId="0" fontId="17" fillId="0" borderId="0" pivotButton="0" quotePrefix="0" xfId="0"/>
    <xf numFmtId="0" fontId="18" fillId="0" borderId="0" pivotButton="0" quotePrefix="0" xfId="0"/>
    <xf numFmtId="166" fontId="19" fillId="0" borderId="0" pivotButton="0" quotePrefix="0" xfId="0"/>
    <xf numFmtId="166" fontId="20" fillId="0" borderId="0" pivotButton="0" quotePrefix="0" xfId="0"/>
    <xf numFmtId="3" fontId="21" fillId="0" borderId="0" pivotButton="0" quotePrefix="0" xfId="0"/>
    <xf numFmtId="0" fontId="22" fillId="2" borderId="0" pivotButton="0" quotePrefix="0" xfId="0"/>
    <xf numFmtId="0" fontId="9" fillId="0" borderId="0" pivotButton="0" quotePrefix="0" xfId="0"/>
    <xf numFmtId="164" fontId="23" fillId="0" borderId="0" pivotButton="0" quotePrefix="0" xfId="0"/>
    <xf numFmtId="0" fontId="0" fillId="0" borderId="0" applyAlignment="1" pivotButton="0" quotePrefix="0" xfId="0">
      <alignment horizontal="center"/>
    </xf>
    <xf numFmtId="0" fontId="24" fillId="0" borderId="0" applyAlignment="1" pivotButton="0" quotePrefix="0" xfId="0">
      <alignment vertical="top" wrapText="1"/>
    </xf>
    <xf numFmtId="166" fontId="7" fillId="3" borderId="1" applyAlignment="1" pivotButton="0" quotePrefix="0" xfId="0">
      <alignment horizontal="right"/>
    </xf>
    <xf numFmtId="168" fontId="7" fillId="3" borderId="1" applyAlignment="1" pivotButton="0" quotePrefix="0" xfId="0">
      <alignment horizontal="right"/>
    </xf>
    <xf numFmtId="0" fontId="0" fillId="4" borderId="0" pivotButton="0" quotePrefix="0" xfId="0"/>
    <xf numFmtId="166" fontId="5" fillId="4" borderId="0" pivotButton="0" quotePrefix="0" xfId="0"/>
    <xf numFmtId="165" fontId="5" fillId="4" borderId="0" pivotButton="0" quotePrefix="0" xfId="0"/>
    <xf numFmtId="164" fontId="5" fillId="4" borderId="0" pivotButton="0" quotePrefix="0" xfId="0"/>
    <xf numFmtId="0" fontId="13" fillId="2" borderId="0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left"/>
    </xf>
    <xf numFmtId="165" fontId="0" fillId="0" borderId="0" pivotButton="0" quotePrefix="0" xfId="0"/>
    <xf numFmtId="166" fontId="23" fillId="0" borderId="0" pivotButton="0" quotePrefix="0" xfId="0"/>
    <xf numFmtId="165" fontId="23" fillId="0" borderId="0" pivotButton="0" quotePrefix="0" xfId="0"/>
    <xf numFmtId="164" fontId="0" fillId="0" borderId="0" pivotButton="0" quotePrefix="0" xfId="0"/>
    <xf numFmtId="0" fontId="7" fillId="3" borderId="1" applyAlignment="1" pivotButton="0" quotePrefix="0" xfId="0">
      <alignment horizontal="right"/>
    </xf>
    <xf numFmtId="169" fontId="0" fillId="0" borderId="0" pivotButton="0" quotePrefix="0" xfId="0"/>
  </cellXfs>
  <cellStyles count="1">
    <cellStyle name="Normal" xfId="0" builtinId="0" hidden="0"/>
  </cellStyles>
  <dxfs count="8">
    <dxf>
      <fill>
        <patternFill patternType="solid">
          <fgColor rgb="00B8560F"/>
        </patternFill>
      </fill>
    </dxf>
    <dxf>
      <fill>
        <patternFill patternType="solid">
          <fgColor rgb="00C4631C"/>
        </patternFill>
      </fill>
    </dxf>
    <dxf>
      <fill>
        <patternFill patternType="solid">
          <fgColor rgb="007A5A00"/>
        </patternFill>
      </fill>
    </dxf>
    <dxf>
      <fill>
        <patternFill patternType="solid">
          <fgColor rgb="00134B3C"/>
        </patternFill>
      </fill>
    </dxf>
    <dxf>
      <font>
        <name val="Arial"/>
        <b val="1"/>
      </font>
      <fill>
        <patternFill patternType="solid">
          <fgColor rgb="00D2F34D"/>
        </patternFill>
      </fill>
    </dxf>
    <dxf>
      <font>
        <name val="Arial"/>
        <b val="1"/>
      </font>
      <fill>
        <patternFill patternType="solid">
          <fgColor rgb="00F4A261"/>
        </patternFill>
      </fill>
    </dxf>
    <dxf>
      <fill>
        <patternFill patternType="solid">
          <fgColor rgb="00DDF6EC"/>
        </patternFill>
      </fill>
    </dxf>
    <dxf>
      <font>
        <name val="Arial"/>
        <b val="1"/>
        <color rgb="00B8560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Where one order's money goes (€)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'Dashboard'!C28</f>
            </strRef>
          </tx>
          <spPr>
            <a:noFill xmlns:a="http://schemas.openxmlformats.org/drawingml/2006/main"/>
            <a:ln xmlns:a="http://schemas.openxmlformats.org/drawingml/2006/main">
              <a:noFill/>
              <a:prstDash val="solid"/>
            </a:ln>
          </spPr>
          <cat>
            <numRef>
              <f>'Dashboard'!$B$29:$B$33</f>
            </numRef>
          </cat>
          <val>
            <numRef>
              <f>'Dashboard'!$C$29:$C$33</f>
            </numRef>
          </val>
        </ser>
        <ser>
          <idx val="1"/>
          <order val="1"/>
          <tx>
            <strRef>
              <f>'Dashboard'!E28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E8EAE3"/>
              </a:solidFill>
              <a:ln xmlns:a="http://schemas.openxmlformats.org/drawingml/2006/main">
                <a:noFill/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4A261"/>
              </a:solidFill>
              <a:ln xmlns:a="http://schemas.openxmlformats.org/drawingml/2006/main">
                <a:noFill/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4A261"/>
              </a:solidFill>
              <a:ln xmlns:a="http://schemas.openxmlformats.org/drawingml/2006/main">
                <a:noFill/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4A261"/>
              </a:solidFill>
              <a:ln xmlns:a="http://schemas.openxmlformats.org/drawingml/2006/main">
                <a:noFill/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134B3C"/>
              </a:solidFill>
              <a:ln xmlns:a="http://schemas.openxmlformats.org/drawingml/2006/main">
                <a:noFill/>
                <a:prstDash val="solid"/>
              </a:ln>
            </spPr>
          </dPt>
          <dLbls>
            <numFmt formatCode="€#,##0.00"/>
            <showLegendKey val="0"/>
            <showVal val="1"/>
            <showCatName val="0"/>
            <showSerName val="0"/>
            <showPercent val="0"/>
          </dLbls>
          <cat>
            <numRef>
              <f>'Dashboard'!$B$29:$B$33</f>
            </numRef>
          </cat>
          <val>
            <numRef>
              <f>'Dashboard'!$E$29:$E$33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€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€ per month from each lever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'Lever simulator'!E8</f>
            </strRef>
          </tx>
          <spPr>
            <a:solidFill xmlns:a="http://schemas.openxmlformats.org/drawingml/2006/main">
              <a:srgbClr val="134B3C"/>
            </a:solidFill>
            <a:ln xmlns:a="http://schemas.openxmlformats.org/drawingml/2006/main">
              <a:prstDash val="solid"/>
            </a:ln>
          </spPr>
          <dLbls>
            <numFmt formatCode="€#,##0"/>
            <showLegendKey val="0"/>
            <showVal val="1"/>
            <showCatName val="0"/>
            <showSerName val="0"/>
            <showPercent val="0"/>
          </dLbls>
          <cat>
            <numRef>
              <f>'Lever simulator'!$B$9:$B$13</f>
            </numRef>
          </cat>
          <val>
            <numRef>
              <f>'Lever simulator'!$E$9:$E$13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numFmt formatCode="€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Floor 3 per order (€)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'Products'!L4</f>
            </strRef>
          </tx>
          <spPr>
            <a:solidFill xmlns:a="http://schemas.openxmlformats.org/drawingml/2006/main">
              <a:srgbClr val="134B3C"/>
            </a:solidFill>
            <a:ln xmlns:a="http://schemas.openxmlformats.org/drawingml/2006/main">
              <a:prstDash val="solid"/>
            </a:ln>
          </spPr>
          <dLbls>
            <numFmt formatCode="€#,##0.00"/>
            <showLegendKey val="0"/>
            <showVal val="1"/>
            <showCatName val="0"/>
            <showSerName val="0"/>
            <showPercent val="0"/>
          </dLbls>
          <cat>
            <numRef>
              <f>'Products'!$B$5:$B$8</f>
            </numRef>
          </cat>
          <val>
            <numRef>
              <f>'Products'!$L$5:$L$8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Floor 3 per order, month by month (€)</a:t>
            </a:r>
          </a:p>
        </rich>
      </tx>
    </title>
    <plotArea>
      <lineChart>
        <grouping val="standard"/>
        <ser>
          <idx val="0"/>
          <order val="0"/>
          <tx>
            <strRef>
              <f>'12-month log'!L4</f>
            </strRef>
          </tx>
          <spPr>
            <a:ln xmlns:a="http://schemas.openxmlformats.org/drawingml/2006/main" w="38000">
              <a:solidFill>
                <a:srgbClr val="134B3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dLbls>
            <numFmt formatCode="€#,##0.00"/>
            <dLblPos val="t"/>
            <showLegendKey val="0"/>
            <showVal val="1"/>
            <showCatName val="0"/>
            <showSerName val="0"/>
            <showPercent val="0"/>
          </dLbls>
          <cat>
            <numRef>
              <f>'12-month log'!$B$5:$B$10</f>
            </numRef>
          </cat>
          <val>
            <numRef>
              <f>'12-month log'!$L$5:$L$10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€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23</row>
      <rowOff>0</rowOff>
    </from>
    <ext cx="630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21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14</row>
      <rowOff>0</rowOff>
    </from>
    <ext cx="57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1</col>
      <colOff>0</colOff>
      <row>17</row>
      <rowOff>0</rowOff>
    </from>
    <ext cx="64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4" customHeight="1">
      <c r="A2" s="1" t="n"/>
      <c r="B2" s="2" t="inlineStr">
        <is>
          <t>The Contribution Ladder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>
      <c r="A3" s="1" t="n"/>
      <c r="B3" s="3" t="inlineStr">
        <is>
          <t>If I Were Your CFO · The Vitamin CFO · free template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</row>
    <row r="5">
      <c r="B5" s="4" t="inlineStr">
        <is>
          <t>What it does</t>
        </is>
      </c>
    </row>
    <row r="6" ht="32" customHeight="1">
      <c r="B6" s="5" t="inlineStr">
        <is>
          <t>Shows what one order really leaves you after product, delivery, fees, returns and ads. Then turns that into a monthly verdict, the levers worth pulling, and a ranking of your products.</t>
        </is>
      </c>
    </row>
    <row r="7">
      <c r="B7" s="5" t="inlineStr"/>
    </row>
    <row r="8">
      <c r="B8" s="4" t="inlineStr">
        <is>
          <t>How to use it in 30 minutes</t>
        </is>
      </c>
    </row>
    <row r="9" ht="32" customHeight="1">
      <c r="B9" s="5" t="inlineStr">
        <is>
          <t>1. Dashboard: overwrite the blue cells with last month's numbers. Everything else calculates.</t>
        </is>
      </c>
    </row>
    <row r="10" ht="32" customHeight="1">
      <c r="B10" s="5" t="inlineStr">
        <is>
          <t>2. Lever simulator: try the five levers and see which one is worth the most euros a month.</t>
        </is>
      </c>
    </row>
    <row r="11" ht="32" customHeight="1">
      <c r="B11" s="5" t="inlineStr">
        <is>
          <t>3. Products: add up to 8 products and see which ones actually pay the bills.</t>
        </is>
      </c>
    </row>
    <row r="12" ht="32" customHeight="1">
      <c r="B12" s="5" t="inlineStr">
        <is>
          <t>4. 12-month log: add one row each month end and watch floor 3 move before the bank balance does.</t>
        </is>
      </c>
    </row>
    <row r="13">
      <c r="B13" s="5" t="inlineStr"/>
    </row>
    <row r="14">
      <c r="B14" s="4" t="inlineStr">
        <is>
          <t>Colour code</t>
        </is>
      </c>
    </row>
    <row r="15" ht="32" customHeight="1">
      <c r="B15" s="5" t="inlineStr">
        <is>
          <t>Blue cells = your inputs. Everything else = formulas. All pre-filled numbers are an illustrative example, not a benchmark and not a client.</t>
        </is>
      </c>
    </row>
    <row r="16">
      <c r="B16" s="5" t="inlineStr"/>
    </row>
    <row r="17">
      <c r="B17" s="4" t="inlineStr">
        <is>
          <t>Google Sheets</t>
        </is>
      </c>
    </row>
    <row r="18" ht="32" customHeight="1">
      <c r="B18" s="5" t="inlineStr">
        <is>
          <t>File &gt; Make a copy (or upload this file to Drive and open with Google Sheets). Charts and formulas work in both Excel and Google Sheets.</t>
        </is>
      </c>
    </row>
    <row r="19">
      <c r="B19" s="5" t="inlineStr"/>
    </row>
    <row r="20">
      <c r="B20" s="4" t="inlineStr">
        <is>
          <t>Want a wider view of your finance habits?</t>
        </is>
      </c>
    </row>
    <row r="21" ht="32" customHeight="1">
      <c r="B21" s="5" t="inlineStr">
        <is>
          <t>Take the free founder readiness assessment: https://thevitamincfo.kit.com/f5e5146b6b</t>
        </is>
      </c>
    </row>
    <row r="22" ht="32" customHeight="1">
      <c r="B22" s="5" t="inlineStr">
        <is>
          <t>Weekly essays like this one: https://substack.com/@thevitamincfo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16" customWidth="1" min="3" max="3"/>
    <col width="3" customWidth="1" min="4" max="4"/>
    <col width="20" customWidth="1" min="5" max="5"/>
    <col width="20" customWidth="1" min="6" max="6"/>
    <col width="3" customWidth="1" min="7" max="7"/>
    <col width="20" customWidth="1" min="8" max="8"/>
    <col width="20" customWidth="1" min="9" max="9"/>
    <col width="3" customWidth="1" min="10" max="10"/>
    <col width="20" customWidth="1" min="11" max="11"/>
    <col width="3" customWidth="1" min="12" max="12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4" customHeight="1">
      <c r="A2" s="1" t="n"/>
      <c r="B2" s="2" t="inlineStr">
        <is>
          <t>Contribution Ladder · Dashboard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>
      <c r="A3" s="1" t="n"/>
      <c r="B3" s="3" t="inlineStr">
        <is>
          <t>Overwrite the blue cells with one calendar month. Example values are illustrative.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</row>
    <row r="5">
      <c r="B5" s="6" t="inlineStr">
        <is>
          <t>YOUR MONTH</t>
        </is>
      </c>
      <c r="E5" s="7" t="inlineStr">
        <is>
          <t>FLOOR 1 · GROSS MARGIN</t>
        </is>
      </c>
      <c r="H5" s="8" t="inlineStr">
        <is>
          <t>FLOOR 3 · WHAT'S LEFT</t>
        </is>
      </c>
    </row>
    <row r="6" ht="20" customHeight="1">
      <c r="B6" s="9" t="inlineStr">
        <is>
          <t>Orders this month</t>
        </is>
      </c>
      <c r="C6" s="10" t="n">
        <v>2000</v>
      </c>
      <c r="E6" s="11">
        <f>IFERROR(C18/C16,0)</f>
        <v/>
      </c>
      <c r="H6" s="12">
        <f>IFERROR(C24/C16,0)</f>
        <v/>
      </c>
    </row>
    <row r="7" ht="20" customHeight="1">
      <c r="B7" s="9" t="inlineStr">
        <is>
          <t>Revenue after discounts (€)</t>
        </is>
      </c>
      <c r="C7" s="13" t="n">
        <v>160000</v>
      </c>
    </row>
    <row r="8" ht="20" customHeight="1">
      <c r="B8" s="9" t="inlineStr">
        <is>
          <t>Product cost, landed (€)</t>
        </is>
      </c>
      <c r="C8" s="13" t="n">
        <v>56000</v>
      </c>
      <c r="E8" s="14" t="inlineStr">
        <is>
          <t>what the dashboard shows</t>
        </is>
      </c>
      <c r="H8" s="15" t="inlineStr">
        <is>
          <t>after every cost of one order</t>
        </is>
      </c>
    </row>
    <row r="9" ht="20" customHeight="1">
      <c r="B9" s="9" t="inlineStr">
        <is>
          <t>Shipping + packaging (€)</t>
        </is>
      </c>
      <c r="C9" s="13" t="n">
        <v>18000</v>
      </c>
    </row>
    <row r="10" ht="20" customHeight="1">
      <c r="B10" s="9" t="inlineStr">
        <is>
          <t>Payment fees (% of revenue)</t>
        </is>
      </c>
      <c r="C10" s="16" t="n">
        <v>0.03</v>
      </c>
      <c r="E10" s="17" t="inlineStr">
        <is>
          <t>FLOOR 3 POOL THIS MONTH</t>
        </is>
      </c>
      <c r="H10" s="18" t="inlineStr">
        <is>
          <t>POOL MINUS FIXED COSTS</t>
        </is>
      </c>
    </row>
    <row r="11" ht="20" customHeight="1">
      <c r="B11" s="9" t="inlineStr">
        <is>
          <t>Returns (% of orders refunded)</t>
        </is>
      </c>
      <c r="C11" s="16" t="n">
        <v>0.06</v>
      </c>
      <c r="E11" s="19">
        <f>C24*C6</f>
        <v/>
      </c>
      <c r="H11" s="20">
        <f>C24*C6-C13</f>
        <v/>
      </c>
    </row>
    <row r="12" ht="20" customHeight="1">
      <c r="B12" s="9" t="inlineStr">
        <is>
          <t>Ad spend, all platforms (€)</t>
        </is>
      </c>
      <c r="C12" s="13" t="n">
        <v>44000</v>
      </c>
    </row>
    <row r="13" ht="20" customHeight="1">
      <c r="B13" s="9" t="inlineStr">
        <is>
          <t>Fixed costs this month (€)</t>
        </is>
      </c>
      <c r="C13" s="13" t="n">
        <v>30000</v>
      </c>
      <c r="E13" s="21" t="inlineStr">
        <is>
          <t>pays salaries, rent, software, you</t>
        </is>
      </c>
      <c r="H13" s="22" t="inlineStr">
        <is>
          <t>below zero = losing money</t>
        </is>
      </c>
    </row>
    <row r="15">
      <c r="B15" s="6" t="inlineStr">
        <is>
          <t>ONE ORDER, THREE FLOORS</t>
        </is>
      </c>
      <c r="C15" s="23" t="inlineStr">
        <is>
          <t>€ per order</t>
        </is>
      </c>
      <c r="E15" s="24" t="inlineStr">
        <is>
          <t>BREAK EVEN ROAS</t>
        </is>
      </c>
      <c r="H15" s="17" t="inlineStr">
        <is>
          <t>YOUR ROAS (ALL ORDERS)</t>
        </is>
      </c>
    </row>
    <row r="16">
      <c r="B16" t="inlineStr">
        <is>
          <t>Average order value</t>
        </is>
      </c>
      <c r="C16" s="25">
        <f>IFERROR(C7/C6,0)</f>
        <v/>
      </c>
      <c r="E16" s="26">
        <f>IFERROR(1/(C22/C16),0)</f>
        <v/>
      </c>
      <c r="H16" s="27">
        <f>IFERROR(C7/C12,0)</f>
        <v/>
      </c>
    </row>
    <row r="17">
      <c r="B17" t="inlineStr">
        <is>
          <t>Product cost</t>
        </is>
      </c>
      <c r="C17" s="25">
        <f>IFERROR(C8/C6,0)</f>
        <v/>
      </c>
    </row>
    <row r="18">
      <c r="B18" s="28" t="inlineStr">
        <is>
          <t>Floor 1 · after product</t>
        </is>
      </c>
      <c r="C18" s="29">
        <f>C16-C17</f>
        <v/>
      </c>
      <c r="E18" s="30" t="inlineStr">
        <is>
          <t>1 ÷ floor 2 margin</t>
        </is>
      </c>
      <c r="H18" s="21" t="inlineStr">
        <is>
          <t>revenue ÷ ad spend</t>
        </is>
      </c>
    </row>
    <row r="19">
      <c r="B19" t="inlineStr">
        <is>
          <t>Shipping + packaging</t>
        </is>
      </c>
      <c r="C19" s="25">
        <f>IFERROR(C9/C6,0)</f>
        <v/>
      </c>
    </row>
    <row r="20">
      <c r="B20" t="inlineStr">
        <is>
          <t>Payment fees</t>
        </is>
      </c>
      <c r="C20" s="25">
        <f>C16*C10</f>
        <v/>
      </c>
      <c r="E20" s="31">
        <f>IF(C24*C6-C13&lt;0,"LOSING MONEY · floor 3 pool is below fixed costs",IF(C24/C16&lt;0.1,"THIN · under 10% of each order is left after ads",IF(C22/C16&lt;0.4,"WATCH FLOOR 2 · delivery, fees and returns take too much","HEALTHY · floor 3 covers fixed costs with room to spare")))</f>
        <v/>
      </c>
      <c r="F20" s="32" t="n"/>
      <c r="G20" s="32" t="n"/>
      <c r="H20" s="32" t="n"/>
      <c r="I20" s="32" t="n"/>
    </row>
    <row r="21">
      <c r="B21" t="inlineStr">
        <is>
          <t>Returns allowance</t>
        </is>
      </c>
      <c r="C21" s="25">
        <f>C16*C11</f>
        <v/>
      </c>
      <c r="E21" s="32" t="n"/>
      <c r="F21" s="32" t="n"/>
      <c r="G21" s="32" t="n"/>
      <c r="H21" s="32" t="n"/>
      <c r="I21" s="32" t="n"/>
    </row>
    <row r="22">
      <c r="B22" s="28" t="inlineStr">
        <is>
          <t>Floor 2 · after delivery, fees, returns</t>
        </is>
      </c>
      <c r="C22" s="29">
        <f>C18-C19-C20-C21</f>
        <v/>
      </c>
      <c r="E22" s="33" t="inlineStr">
        <is>
          <t>Verdict rules: pool below fixed costs · floor 3 under 10% · floor 2 under 40%, checked in that order.</t>
        </is>
      </c>
    </row>
    <row r="23">
      <c r="B23" t="inlineStr">
        <is>
          <t>Ads per order</t>
        </is>
      </c>
      <c r="C23" s="25">
        <f>IFERROR(C12/C6,0)</f>
        <v/>
      </c>
    </row>
    <row r="24">
      <c r="B24" s="28" t="inlineStr">
        <is>
          <t>Floor 3 · after ads</t>
        </is>
      </c>
      <c r="C24" s="29">
        <f>C22-C23</f>
        <v/>
      </c>
    </row>
    <row r="27" ht="11" customHeight="1">
      <c r="B27" s="34" t="inlineStr">
        <is>
          <t>CHART DATA (do not edit)</t>
        </is>
      </c>
    </row>
    <row r="28" ht="11" customHeight="1">
      <c r="B28" t="inlineStr">
        <is>
          <t>Step</t>
        </is>
      </c>
      <c r="C28" t="inlineStr">
        <is>
          <t>Base</t>
        </is>
      </c>
      <c r="E28" t="inlineStr">
        <is>
          <t>Amount</t>
        </is>
      </c>
    </row>
    <row r="29" ht="11" customHeight="1">
      <c r="B29" s="35" t="inlineStr">
        <is>
          <t>Order value</t>
        </is>
      </c>
      <c r="C29" s="35" t="n">
        <v>0</v>
      </c>
      <c r="E29" s="35">
        <f>C16</f>
        <v/>
      </c>
    </row>
    <row r="30" ht="11" customHeight="1">
      <c r="B30" s="35" t="inlineStr">
        <is>
          <t>Product</t>
        </is>
      </c>
      <c r="C30" s="35">
        <f>C18</f>
        <v/>
      </c>
      <c r="E30" s="35">
        <f>C17</f>
        <v/>
      </c>
    </row>
    <row r="31" ht="11" customHeight="1">
      <c r="B31" s="35" t="inlineStr">
        <is>
          <t>Delivery, fees, returns</t>
        </is>
      </c>
      <c r="C31" s="35">
        <f>C22</f>
        <v/>
      </c>
      <c r="E31" s="35">
        <f>C19+C20+C21</f>
        <v/>
      </c>
    </row>
    <row r="32" ht="11" customHeight="1">
      <c r="B32" s="35" t="inlineStr">
        <is>
          <t>Ads</t>
        </is>
      </c>
      <c r="C32" s="35">
        <f>C24</f>
        <v/>
      </c>
      <c r="E32" s="35">
        <f>C23</f>
        <v/>
      </c>
    </row>
    <row r="33" ht="11" customHeight="1">
      <c r="B33" s="35" t="inlineStr">
        <is>
          <t>Floor 3 left</t>
        </is>
      </c>
      <c r="C33" s="35" t="n">
        <v>0</v>
      </c>
      <c r="E33" s="35">
        <f>C24</f>
        <v/>
      </c>
    </row>
  </sheetData>
  <mergeCells count="19">
    <mergeCell ref="E6:F7"/>
    <mergeCell ref="H10:I10"/>
    <mergeCell ref="E5:F5"/>
    <mergeCell ref="E11:F12"/>
    <mergeCell ref="H16:I17"/>
    <mergeCell ref="E8:F8"/>
    <mergeCell ref="E10:F10"/>
    <mergeCell ref="E16:F17"/>
    <mergeCell ref="E13:F13"/>
    <mergeCell ref="E15:F15"/>
    <mergeCell ref="H13:I13"/>
    <mergeCell ref="H6:I7"/>
    <mergeCell ref="E20:I21"/>
    <mergeCell ref="H15:I15"/>
    <mergeCell ref="H18:I18"/>
    <mergeCell ref="H5:I5"/>
    <mergeCell ref="H11:I12"/>
    <mergeCell ref="H8:I8"/>
    <mergeCell ref="E18:F18"/>
  </mergeCells>
  <conditionalFormatting sqref="E20:I21">
    <cfRule type="expression" priority="1" dxfId="0">
      <formula>LEFT($E$20,6)="LOSING"</formula>
    </cfRule>
    <cfRule type="expression" priority="2" dxfId="1">
      <formula>LEFT($E$20,4)="THIN"</formula>
    </cfRule>
    <cfRule type="expression" priority="3" dxfId="2">
      <formula>LEFT($E$20,5)="WATCH"</formula>
    </cfRule>
    <cfRule type="expression" priority="4" dxfId="3">
      <formula>LEFT($E$20,7)="HEALTHY"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16" customWidth="1" min="3" max="3"/>
    <col width="18" customWidth="1" min="4" max="4"/>
    <col width="20" customWidth="1" min="5" max="5"/>
    <col width="10" customWidth="1" min="6" max="6"/>
    <col width="3" customWidth="1" min="7" max="7"/>
    <col width="30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4" customHeight="1">
      <c r="A2" s="1" t="n"/>
      <c r="B2" s="2" t="inlineStr">
        <is>
          <t>Lever simulator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>
      <c r="A3" s="1" t="n"/>
      <c r="B3" s="3" t="inlineStr">
        <is>
          <t>Change the blue cells. Each lever is worked out on its own, on this month's volume, then combined.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</row>
    <row r="5">
      <c r="B5" t="inlineStr">
        <is>
          <t>Floor 3 per order today</t>
        </is>
      </c>
      <c r="C5" s="36">
        <f>Dashboard!C24</f>
        <v/>
      </c>
    </row>
    <row r="6">
      <c r="B6" t="inlineStr">
        <is>
          <t>Orders this month</t>
        </is>
      </c>
      <c r="C6" s="37">
        <f>Dashboard!C6</f>
        <v/>
      </c>
    </row>
    <row r="8">
      <c r="B8" s="38" t="inlineStr">
        <is>
          <t>Lever</t>
        </is>
      </c>
      <c r="C8" s="38" t="inlineStr">
        <is>
          <t>Your change</t>
        </is>
      </c>
      <c r="D8" s="38" t="inlineStr">
        <is>
          <t>€ per order</t>
        </is>
      </c>
      <c r="E8" s="38" t="inlineStr">
        <is>
          <t>€ per month</t>
        </is>
      </c>
      <c r="F8" s="38" t="inlineStr">
        <is>
          <t>Rank</t>
        </is>
      </c>
      <c r="H8" s="39" t="inlineStr">
        <is>
          <t>How each lever is worked out</t>
        </is>
      </c>
    </row>
    <row r="9" ht="30" customHeight="1">
      <c r="B9" t="inlineStr">
        <is>
          <t>Cut returns by (percentage points)</t>
        </is>
      </c>
      <c r="C9" s="16" t="n">
        <v>0.02</v>
      </c>
      <c r="D9" s="25">
        <f>Dashboard!C16*C9</f>
        <v/>
      </c>
      <c r="E9" s="40">
        <f>D9*$C$6</f>
        <v/>
      </c>
      <c r="F9" s="41">
        <f>RANK(E9,$E$9:$E$13)</f>
        <v/>
      </c>
      <c r="H9" s="42" t="inlineStr">
        <is>
          <t>Returns: order value × points cut</t>
        </is>
      </c>
    </row>
    <row r="10" ht="30" customHeight="1">
      <c r="B10" t="inlineStr">
        <is>
          <t>Save on shipping + packaging (€ per order)</t>
        </is>
      </c>
      <c r="C10" s="43" t="n">
        <v>1</v>
      </c>
      <c r="D10" s="25">
        <f>C10</f>
        <v/>
      </c>
      <c r="E10" s="40">
        <f>D10*$C$6</f>
        <v/>
      </c>
      <c r="F10" s="41">
        <f>RANK(E10,$E$9:$E$13)</f>
        <v/>
      </c>
      <c r="H10" s="42" t="inlineStr">
        <is>
          <t>Shipping: the saving itself</t>
        </is>
      </c>
    </row>
    <row r="11" ht="30" customHeight="1">
      <c r="B11" t="inlineStr">
        <is>
          <t>Raise basket value (€ per order, same orders)</t>
        </is>
      </c>
      <c r="C11" s="43" t="n">
        <v>8</v>
      </c>
      <c r="D11" s="25">
        <f>C11*(1-IFERROR(Dashboard!C17/Dashboard!C16,0)-Dashboard!C10-Dashboard!C11)</f>
        <v/>
      </c>
      <c r="E11" s="40">
        <f>D11*$C$6</f>
        <v/>
      </c>
      <c r="F11" s="41">
        <f>RANK(E11,$E$9:$E$13)</f>
        <v/>
      </c>
      <c r="H11" s="42" t="inlineStr">
        <is>
          <t>Basket: extra € × (1 − product % − fee % − returns %). Assumes the same number of orders and shipping cost.</t>
        </is>
      </c>
    </row>
    <row r="12" ht="30" customHeight="1">
      <c r="B12" t="inlineStr">
        <is>
          <t>Lower ad cost per order (€)</t>
        </is>
      </c>
      <c r="C12" s="43" t="n">
        <v>2</v>
      </c>
      <c r="D12" s="25">
        <f>C12</f>
        <v/>
      </c>
      <c r="E12" s="40">
        <f>D12*$C$6</f>
        <v/>
      </c>
      <c r="F12" s="41">
        <f>RANK(E12,$E$9:$E$13)</f>
        <v/>
      </c>
      <c r="H12" s="42" t="inlineStr">
        <is>
          <t>Ads: the saving per order</t>
        </is>
      </c>
    </row>
    <row r="13" ht="30" customHeight="1">
      <c r="B13" t="inlineStr">
        <is>
          <t>Cut payment fees by (percentage points)</t>
        </is>
      </c>
      <c r="C13" s="44" t="n">
        <v>0.005</v>
      </c>
      <c r="D13" s="25">
        <f>Dashboard!C16*C13</f>
        <v/>
      </c>
      <c r="E13" s="40">
        <f>D13*$C$6</f>
        <v/>
      </c>
      <c r="F13" s="41">
        <f>RANK(E13,$E$9:$E$13)</f>
        <v/>
      </c>
      <c r="H13" s="42" t="inlineStr">
        <is>
          <t>Fees: order value × points cut</t>
        </is>
      </c>
    </row>
    <row r="15">
      <c r="B15" s="39" t="inlineStr">
        <is>
          <t>All five levers together</t>
        </is>
      </c>
    </row>
    <row r="16">
      <c r="B16" s="45" t="inlineStr">
        <is>
          <t>New floor 3 per order</t>
        </is>
      </c>
      <c r="C16" s="46">
        <f>C5+SUM(D9:D13)</f>
        <v/>
      </c>
    </row>
    <row r="17">
      <c r="B17" s="45" t="inlineStr">
        <is>
          <t>New floor 3 % of order</t>
        </is>
      </c>
      <c r="C17" s="47">
        <f>IFERROR(C16/(Dashboard!C16+C11),0)</f>
        <v/>
      </c>
    </row>
    <row r="18">
      <c r="B18" s="45" t="inlineStr">
        <is>
          <t>Extra floor 3 pool per month</t>
        </is>
      </c>
      <c r="C18" s="48">
        <f>SUM(E9:E13)</f>
        <v/>
      </c>
    </row>
    <row r="19">
      <c r="B19" s="45" t="inlineStr">
        <is>
          <t>New pool minus fixed costs</t>
        </is>
      </c>
      <c r="C19" s="48">
        <f>C16*C6-Dashboard!C13</f>
        <v/>
      </c>
    </row>
  </sheetData>
  <conditionalFormatting sqref="E9:E13">
    <cfRule type="cellIs" priority="1" operator="equal" dxfId="4">
      <formula>MAX($E$9:$E$13)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P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24" customWidth="1" min="16" max="16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4" customHeight="1">
      <c r="A2" s="1" t="n"/>
      <c r="B2" s="2" t="inlineStr">
        <is>
          <t>Products · which ones pay the bills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>
      <c r="A3" s="1" t="n"/>
      <c r="B3" s="3" t="inlineStr">
        <is>
          <t>Ads per order = spend on that product's campaigns ÷ that product's orders. Rows 5 to 8 are illustrative examples.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</row>
    <row r="4" ht="42" customHeight="1">
      <c r="B4" s="49" t="inlineStr">
        <is>
          <t>Product</t>
        </is>
      </c>
      <c r="C4" s="49" t="inlineStr">
        <is>
          <t>Price (€)</t>
        </is>
      </c>
      <c r="D4" s="49" t="inlineStr">
        <is>
          <t>Product cost (€)</t>
        </is>
      </c>
      <c r="E4" s="49" t="inlineStr">
        <is>
          <t>Shipping + packaging (€)</t>
        </is>
      </c>
      <c r="F4" s="49" t="inlineStr">
        <is>
          <t>Payment fees %</t>
        </is>
      </c>
      <c r="G4" s="49" t="inlineStr">
        <is>
          <t>Returns %</t>
        </is>
      </c>
      <c r="H4" s="49" t="inlineStr">
        <is>
          <t>Ads per order (€)</t>
        </is>
      </c>
      <c r="I4" s="49" t="inlineStr">
        <is>
          <t>Orders a month</t>
        </is>
      </c>
      <c r="J4" s="49" t="inlineStr">
        <is>
          <t>Floor 1 %</t>
        </is>
      </c>
      <c r="K4" s="49" t="inlineStr">
        <is>
          <t>Floor 2 (€)</t>
        </is>
      </c>
      <c r="L4" s="49" t="inlineStr">
        <is>
          <t>Floor 3 (€)</t>
        </is>
      </c>
      <c r="M4" s="49" t="inlineStr">
        <is>
          <t>Floor 3 %</t>
        </is>
      </c>
      <c r="N4" s="49" t="inlineStr">
        <is>
          <t>Floor 3 a month (€)</t>
        </is>
      </c>
      <c r="O4" s="49" t="inlineStr">
        <is>
          <t>Rank</t>
        </is>
      </c>
      <c r="P4" s="49" t="inlineStr">
        <is>
          <t>Flag</t>
        </is>
      </c>
    </row>
    <row r="5">
      <c r="B5" s="50" t="inlineStr">
        <is>
          <t>Hoodie (bestseller)</t>
        </is>
      </c>
      <c r="C5" s="43" t="n">
        <v>60</v>
      </c>
      <c r="D5" s="43" t="n">
        <v>18</v>
      </c>
      <c r="E5" s="43" t="n">
        <v>9</v>
      </c>
      <c r="F5" s="16" t="n">
        <v>0.03</v>
      </c>
      <c r="G5" s="16" t="n">
        <v>0.1</v>
      </c>
      <c r="H5" s="43" t="n">
        <v>24</v>
      </c>
      <c r="I5" s="10" t="n">
        <v>600</v>
      </c>
      <c r="J5" s="51">
        <f>IF(C5="","",(C5-D5)/C5)</f>
        <v/>
      </c>
      <c r="K5" s="25">
        <f>IF(C5="","",C5-D5-E5-C5*F5-C5*G5)</f>
        <v/>
      </c>
      <c r="L5" s="52">
        <f>IF(C5="","",K5-H5)</f>
        <v/>
      </c>
      <c r="M5" s="53">
        <f>IF(C5="","",L5/C5)</f>
        <v/>
      </c>
      <c r="N5" s="54">
        <f>IF(C5="","",L5*I5)</f>
        <v/>
      </c>
      <c r="O5" s="41">
        <f>IF(C5="","",RANK(L5,$L$5:$L$12))</f>
        <v/>
      </c>
      <c r="P5">
        <f>IF(C5="","",IF(L5&lt;0,"Loses money per order",IF(AND(I5=MAX($I$5:$I$12),M5&lt;0.1),"Bestseller trap",IF(M5&lt;0.1,"Thin","Pays its way"))))</f>
        <v/>
      </c>
    </row>
    <row r="6">
      <c r="B6" s="50" t="inlineStr">
        <is>
          <t>Cap</t>
        </is>
      </c>
      <c r="C6" s="43" t="n">
        <v>45</v>
      </c>
      <c r="D6" s="43" t="n">
        <v>12</v>
      </c>
      <c r="E6" s="43" t="n">
        <v>5</v>
      </c>
      <c r="F6" s="16" t="n">
        <v>0.03</v>
      </c>
      <c r="G6" s="16" t="n">
        <v>0.03</v>
      </c>
      <c r="H6" s="43" t="n">
        <v>10</v>
      </c>
      <c r="I6" s="10" t="n">
        <v>300</v>
      </c>
      <c r="J6" s="51">
        <f>IF(C6="","",(C6-D6)/C6)</f>
        <v/>
      </c>
      <c r="K6" s="25">
        <f>IF(C6="","",C6-D6-E6-C6*F6-C6*G6)</f>
        <v/>
      </c>
      <c r="L6" s="52">
        <f>IF(C6="","",K6-H6)</f>
        <v/>
      </c>
      <c r="M6" s="53">
        <f>IF(C6="","",L6/C6)</f>
        <v/>
      </c>
      <c r="N6" s="54">
        <f>IF(C6="","",L6*I6)</f>
        <v/>
      </c>
      <c r="O6" s="41">
        <f>IF(C6="","",RANK(L6,$L$5:$L$12))</f>
        <v/>
      </c>
      <c r="P6">
        <f>IF(C6="","",IF(L6&lt;0,"Loses money per order",IF(AND(I6=MAX($I$5:$I$12),M6&lt;0.1),"Bestseller trap",IF(M6&lt;0.1,"Thin","Pays its way"))))</f>
        <v/>
      </c>
    </row>
    <row r="7">
      <c r="B7" s="50" t="inlineStr">
        <is>
          <t>Socks 3-pack</t>
        </is>
      </c>
      <c r="C7" s="43" t="n">
        <v>25</v>
      </c>
      <c r="D7" s="43" t="n">
        <v>6</v>
      </c>
      <c r="E7" s="43" t="n">
        <v>4</v>
      </c>
      <c r="F7" s="16" t="n">
        <v>0.03</v>
      </c>
      <c r="G7" s="16" t="n">
        <v>0.02</v>
      </c>
      <c r="H7" s="43" t="n">
        <v>6</v>
      </c>
      <c r="I7" s="10" t="n">
        <v>450</v>
      </c>
      <c r="J7" s="51">
        <f>IF(C7="","",(C7-D7)/C7)</f>
        <v/>
      </c>
      <c r="K7" s="25">
        <f>IF(C7="","",C7-D7-E7-C7*F7-C7*G7)</f>
        <v/>
      </c>
      <c r="L7" s="52">
        <f>IF(C7="","",K7-H7)</f>
        <v/>
      </c>
      <c r="M7" s="53">
        <f>IF(C7="","",L7/C7)</f>
        <v/>
      </c>
      <c r="N7" s="54">
        <f>IF(C7="","",L7*I7)</f>
        <v/>
      </c>
      <c r="O7" s="41">
        <f>IF(C7="","",RANK(L7,$L$5:$L$12))</f>
        <v/>
      </c>
      <c r="P7">
        <f>IF(C7="","",IF(L7&lt;0,"Loses money per order",IF(AND(I7=MAX($I$5:$I$12),M7&lt;0.1),"Bestseller trap",IF(M7&lt;0.1,"Thin","Pays its way"))))</f>
        <v/>
      </c>
    </row>
    <row r="8">
      <c r="B8" s="50" t="inlineStr">
        <is>
          <t>Gift box</t>
        </is>
      </c>
      <c r="C8" s="43" t="n">
        <v>95</v>
      </c>
      <c r="D8" s="43" t="n">
        <v>34</v>
      </c>
      <c r="E8" s="43" t="n">
        <v>11</v>
      </c>
      <c r="F8" s="16" t="n">
        <v>0.03</v>
      </c>
      <c r="G8" s="16" t="n">
        <v>0.05</v>
      </c>
      <c r="H8" s="43" t="n">
        <v>20</v>
      </c>
      <c r="I8" s="10" t="n">
        <v>120</v>
      </c>
      <c r="J8" s="51">
        <f>IF(C8="","",(C8-D8)/C8)</f>
        <v/>
      </c>
      <c r="K8" s="25">
        <f>IF(C8="","",C8-D8-E8-C8*F8-C8*G8)</f>
        <v/>
      </c>
      <c r="L8" s="52">
        <f>IF(C8="","",K8-H8)</f>
        <v/>
      </c>
      <c r="M8" s="53">
        <f>IF(C8="","",L8/C8)</f>
        <v/>
      </c>
      <c r="N8" s="54">
        <f>IF(C8="","",L8*I8)</f>
        <v/>
      </c>
      <c r="O8" s="41">
        <f>IF(C8="","",RANK(L8,$L$5:$L$12))</f>
        <v/>
      </c>
      <c r="P8">
        <f>IF(C8="","",IF(L8&lt;0,"Loses money per order",IF(AND(I8=MAX($I$5:$I$12),M8&lt;0.1),"Bestseller trap",IF(M8&lt;0.1,"Thin","Pays its way"))))</f>
        <v/>
      </c>
    </row>
    <row r="9">
      <c r="B9" s="50" t="n"/>
      <c r="C9" s="43" t="n"/>
      <c r="D9" s="43" t="n"/>
      <c r="E9" s="43" t="n"/>
      <c r="F9" s="16" t="n"/>
      <c r="G9" s="16" t="n"/>
      <c r="H9" s="43" t="n"/>
      <c r="I9" s="10" t="n"/>
      <c r="J9" s="51">
        <f>IF(C9="","",(C9-D9)/C9)</f>
        <v/>
      </c>
      <c r="K9" s="25">
        <f>IF(C9="","",C9-D9-E9-C9*F9-C9*G9)</f>
        <v/>
      </c>
      <c r="L9" s="52">
        <f>IF(C9="","",K9-H9)</f>
        <v/>
      </c>
      <c r="M9" s="53">
        <f>IF(C9="","",L9/C9)</f>
        <v/>
      </c>
      <c r="N9" s="54">
        <f>IF(C9="","",L9*I9)</f>
        <v/>
      </c>
      <c r="O9" s="41">
        <f>IF(C9="","",RANK(L9,$L$5:$L$12))</f>
        <v/>
      </c>
      <c r="P9">
        <f>IF(C9="","",IF(L9&lt;0,"Loses money per order",IF(AND(I9=MAX($I$5:$I$12),M9&lt;0.1),"Bestseller trap",IF(M9&lt;0.1,"Thin","Pays its way"))))</f>
        <v/>
      </c>
    </row>
    <row r="10">
      <c r="B10" s="50" t="n"/>
      <c r="C10" s="43" t="n"/>
      <c r="D10" s="43" t="n"/>
      <c r="E10" s="43" t="n"/>
      <c r="F10" s="16" t="n"/>
      <c r="G10" s="16" t="n"/>
      <c r="H10" s="43" t="n"/>
      <c r="I10" s="10" t="n"/>
      <c r="J10" s="51">
        <f>IF(C10="","",(C10-D10)/C10)</f>
        <v/>
      </c>
      <c r="K10" s="25">
        <f>IF(C10="","",C10-D10-E10-C10*F10-C10*G10)</f>
        <v/>
      </c>
      <c r="L10" s="52">
        <f>IF(C10="","",K10-H10)</f>
        <v/>
      </c>
      <c r="M10" s="53">
        <f>IF(C10="","",L10/C10)</f>
        <v/>
      </c>
      <c r="N10" s="54">
        <f>IF(C10="","",L10*I10)</f>
        <v/>
      </c>
      <c r="O10" s="41">
        <f>IF(C10="","",RANK(L10,$L$5:$L$12))</f>
        <v/>
      </c>
      <c r="P10">
        <f>IF(C10="","",IF(L10&lt;0,"Loses money per order",IF(AND(I10=MAX($I$5:$I$12),M10&lt;0.1),"Bestseller trap",IF(M10&lt;0.1,"Thin","Pays its way"))))</f>
        <v/>
      </c>
    </row>
    <row r="11">
      <c r="B11" s="50" t="n"/>
      <c r="C11" s="43" t="n"/>
      <c r="D11" s="43" t="n"/>
      <c r="E11" s="43" t="n"/>
      <c r="F11" s="16" t="n"/>
      <c r="G11" s="16" t="n"/>
      <c r="H11" s="43" t="n"/>
      <c r="I11" s="10" t="n"/>
      <c r="J11" s="51">
        <f>IF(C11="","",(C11-D11)/C11)</f>
        <v/>
      </c>
      <c r="K11" s="25">
        <f>IF(C11="","",C11-D11-E11-C11*F11-C11*G11)</f>
        <v/>
      </c>
      <c r="L11" s="52">
        <f>IF(C11="","",K11-H11)</f>
        <v/>
      </c>
      <c r="M11" s="53">
        <f>IF(C11="","",L11/C11)</f>
        <v/>
      </c>
      <c r="N11" s="54">
        <f>IF(C11="","",L11*I11)</f>
        <v/>
      </c>
      <c r="O11" s="41">
        <f>IF(C11="","",RANK(L11,$L$5:$L$12))</f>
        <v/>
      </c>
      <c r="P11">
        <f>IF(C11="","",IF(L11&lt;0,"Loses money per order",IF(AND(I11=MAX($I$5:$I$12),M11&lt;0.1),"Bestseller trap",IF(M11&lt;0.1,"Thin","Pays its way"))))</f>
        <v/>
      </c>
    </row>
    <row r="12">
      <c r="B12" s="50" t="n"/>
      <c r="C12" s="43" t="n"/>
      <c r="D12" s="43" t="n"/>
      <c r="E12" s="43" t="n"/>
      <c r="F12" s="16" t="n"/>
      <c r="G12" s="16" t="n"/>
      <c r="H12" s="43" t="n"/>
      <c r="I12" s="10" t="n"/>
      <c r="J12" s="51">
        <f>IF(C12="","",(C12-D12)/C12)</f>
        <v/>
      </c>
      <c r="K12" s="25">
        <f>IF(C12="","",C12-D12-E12-C12*F12-C12*G12)</f>
        <v/>
      </c>
      <c r="L12" s="52">
        <f>IF(C12="","",K12-H12)</f>
        <v/>
      </c>
      <c r="M12" s="53">
        <f>IF(C12="","",L12/C12)</f>
        <v/>
      </c>
      <c r="N12" s="54">
        <f>IF(C12="","",L12*I12)</f>
        <v/>
      </c>
      <c r="O12" s="41">
        <f>IF(C12="","",RANK(L12,$L$5:$L$12))</f>
        <v/>
      </c>
      <c r="P12">
        <f>IF(C12="","",IF(L12&lt;0,"Loses money per order",IF(AND(I12=MAX($I$5:$I$12),M12&lt;0.1),"Bestseller trap",IF(M12&lt;0.1,"Thin","Pays its way"))))</f>
        <v/>
      </c>
    </row>
    <row r="14">
      <c r="B14" s="33" t="inlineStr">
        <is>
          <t>Chart shows the four example rows. Add rows 9 to 12 and extend the chart range if you use more products.</t>
        </is>
      </c>
    </row>
  </sheetData>
  <conditionalFormatting sqref="P5:P12">
    <cfRule type="expression" priority="1" dxfId="5">
      <formula>OR(P5="Bestseller trap",P5="Loses money per order")</formula>
    </cfRule>
    <cfRule type="expression" priority="2" dxfId="6">
      <formula>P5="Pays its way"</formula>
    </cfRule>
  </conditionalFormatting>
  <conditionalFormatting sqref="M5:M12">
    <cfRule type="expression" priority="3" dxfId="7">
      <formula>AND(M5&lt;&gt;"",M5&lt;0.1)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O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4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4" customHeight="1">
      <c r="A2" s="1" t="n"/>
      <c r="B2" s="2" t="inlineStr">
        <is>
          <t>12-month log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>
      <c r="A3" s="1" t="n"/>
      <c r="B3" s="3" t="inlineStr">
        <is>
          <t>One row per month end. Example rows are illustrative: overwrite them with your own.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</row>
    <row r="4" ht="42" customHeight="1">
      <c r="B4" s="49" t="inlineStr">
        <is>
          <t>Month</t>
        </is>
      </c>
      <c r="C4" s="49" t="inlineStr">
        <is>
          <t>Orders</t>
        </is>
      </c>
      <c r="D4" s="49" t="inlineStr">
        <is>
          <t>Revenue (€)</t>
        </is>
      </c>
      <c r="E4" s="49" t="inlineStr">
        <is>
          <t>Product cost (€)</t>
        </is>
      </c>
      <c r="F4" s="49" t="inlineStr">
        <is>
          <t>Shipping + packaging (€)</t>
        </is>
      </c>
      <c r="G4" s="49" t="inlineStr">
        <is>
          <t>Payment fees %</t>
        </is>
      </c>
      <c r="H4" s="49" t="inlineStr">
        <is>
          <t>Returns %</t>
        </is>
      </c>
      <c r="I4" s="49" t="inlineStr">
        <is>
          <t>Ad spend (€)</t>
        </is>
      </c>
      <c r="J4" s="49" t="inlineStr">
        <is>
          <t>AOV (€)</t>
        </is>
      </c>
      <c r="K4" s="49" t="inlineStr">
        <is>
          <t>Floor 2 %</t>
        </is>
      </c>
      <c r="L4" s="49" t="inlineStr">
        <is>
          <t>Floor 3 per order (€)</t>
        </is>
      </c>
      <c r="M4" s="49" t="inlineStr">
        <is>
          <t>Floor 3 %</t>
        </is>
      </c>
      <c r="N4" s="49" t="inlineStr">
        <is>
          <t>Floor 3 pool (€)</t>
        </is>
      </c>
      <c r="O4" s="49" t="inlineStr">
        <is>
          <t>Change vs last month (€)</t>
        </is>
      </c>
    </row>
    <row r="5">
      <c r="B5" s="55" t="inlineStr">
        <is>
          <t>Apr</t>
        </is>
      </c>
      <c r="C5" s="10" t="n">
        <v>1700</v>
      </c>
      <c r="D5" s="13" t="n">
        <v>132600</v>
      </c>
      <c r="E5" s="13" t="n">
        <v>45900</v>
      </c>
      <c r="F5" s="13" t="n">
        <v>15640</v>
      </c>
      <c r="G5" s="16" t="n">
        <v>0.03</v>
      </c>
      <c r="H5" s="16" t="n">
        <v>0.07000000000000001</v>
      </c>
      <c r="I5" s="13" t="n">
        <v>34000</v>
      </c>
      <c r="J5" s="25">
        <f>IF(C5="","",D5/C5)</f>
        <v/>
      </c>
      <c r="K5" s="51">
        <f>IF(C5="","",(J5-E5/C5-F5/C5-J5*G5-J5*H5)/J5)</f>
        <v/>
      </c>
      <c r="L5" s="52">
        <f>IF(C5="","",J5-E5/C5-F5/C5-J5*G5-J5*H5-I5/C5)</f>
        <v/>
      </c>
      <c r="M5" s="51">
        <f>IF(C5="","",L5/J5)</f>
        <v/>
      </c>
      <c r="N5" s="54">
        <f>IF(C5="","",L5*C5)</f>
        <v/>
      </c>
    </row>
    <row r="6">
      <c r="B6" s="55" t="inlineStr">
        <is>
          <t>May</t>
        </is>
      </c>
      <c r="C6" s="10" t="n">
        <v>1850</v>
      </c>
      <c r="D6" s="13" t="n">
        <v>146150</v>
      </c>
      <c r="E6" s="13" t="n">
        <v>50320</v>
      </c>
      <c r="F6" s="13" t="n">
        <v>16650</v>
      </c>
      <c r="G6" s="16" t="n">
        <v>0.03</v>
      </c>
      <c r="H6" s="16" t="n">
        <v>0.065</v>
      </c>
      <c r="I6" s="13" t="n">
        <v>38000</v>
      </c>
      <c r="J6" s="25">
        <f>IF(C6="","",D6/C6)</f>
        <v/>
      </c>
      <c r="K6" s="51">
        <f>IF(C6="","",(J6-E6/C6-F6/C6-J6*G6-J6*H6)/J6)</f>
        <v/>
      </c>
      <c r="L6" s="52">
        <f>IF(C6="","",J6-E6/C6-F6/C6-J6*G6-J6*H6-I6/C6)</f>
        <v/>
      </c>
      <c r="M6" s="51">
        <f>IF(C6="","",L6/J6)</f>
        <v/>
      </c>
      <c r="N6" s="54">
        <f>IF(C6="","",L6*C6)</f>
        <v/>
      </c>
      <c r="O6" s="56">
        <f>IF(OR(C6="",C5=""),"",L6-L5)</f>
        <v/>
      </c>
    </row>
    <row r="7">
      <c r="B7" s="55" t="inlineStr">
        <is>
          <t>Jun</t>
        </is>
      </c>
      <c r="C7" s="10" t="n">
        <v>1900</v>
      </c>
      <c r="D7" s="13" t="n">
        <v>151050</v>
      </c>
      <c r="E7" s="13" t="n">
        <v>52250</v>
      </c>
      <c r="F7" s="13" t="n">
        <v>17100</v>
      </c>
      <c r="G7" s="16" t="n">
        <v>0.03</v>
      </c>
      <c r="H7" s="16" t="n">
        <v>0.06</v>
      </c>
      <c r="I7" s="13" t="n">
        <v>40000</v>
      </c>
      <c r="J7" s="25">
        <f>IF(C7="","",D7/C7)</f>
        <v/>
      </c>
      <c r="K7" s="51">
        <f>IF(C7="","",(J7-E7/C7-F7/C7-J7*G7-J7*H7)/J7)</f>
        <v/>
      </c>
      <c r="L7" s="52">
        <f>IF(C7="","",J7-E7/C7-F7/C7-J7*G7-J7*H7-I7/C7)</f>
        <v/>
      </c>
      <c r="M7" s="51">
        <f>IF(C7="","",L7/J7)</f>
        <v/>
      </c>
      <c r="N7" s="54">
        <f>IF(C7="","",L7*C7)</f>
        <v/>
      </c>
      <c r="O7" s="56">
        <f>IF(OR(C7="",C6=""),"",L7-L6)</f>
        <v/>
      </c>
    </row>
    <row r="8">
      <c r="B8" s="55" t="inlineStr">
        <is>
          <t>Jul</t>
        </is>
      </c>
      <c r="C8" s="10" t="n">
        <v>2100</v>
      </c>
      <c r="D8" s="13" t="n">
        <v>165900</v>
      </c>
      <c r="E8" s="13" t="n">
        <v>57960</v>
      </c>
      <c r="F8" s="13" t="n">
        <v>19110</v>
      </c>
      <c r="G8" s="16" t="n">
        <v>0.03</v>
      </c>
      <c r="H8" s="16" t="n">
        <v>0.07000000000000001</v>
      </c>
      <c r="I8" s="13" t="n">
        <v>47000</v>
      </c>
      <c r="J8" s="25">
        <f>IF(C8="","",D8/C8)</f>
        <v/>
      </c>
      <c r="K8" s="51">
        <f>IF(C8="","",(J8-E8/C8-F8/C8-J8*G8-J8*H8)/J8)</f>
        <v/>
      </c>
      <c r="L8" s="52">
        <f>IF(C8="","",J8-E8/C8-F8/C8-J8*G8-J8*H8-I8/C8)</f>
        <v/>
      </c>
      <c r="M8" s="51">
        <f>IF(C8="","",L8/J8)</f>
        <v/>
      </c>
      <c r="N8" s="54">
        <f>IF(C8="","",L8*C8)</f>
        <v/>
      </c>
      <c r="O8" s="56">
        <f>IF(OR(C8="",C7=""),"",L8-L7)</f>
        <v/>
      </c>
    </row>
    <row r="9">
      <c r="B9" s="55" t="inlineStr">
        <is>
          <t>Aug</t>
        </is>
      </c>
      <c r="C9" s="10" t="n">
        <v>2050</v>
      </c>
      <c r="D9" s="13" t="n">
        <v>162000</v>
      </c>
      <c r="E9" s="13" t="n">
        <v>56580</v>
      </c>
      <c r="F9" s="13" t="n">
        <v>18450</v>
      </c>
      <c r="G9" s="16" t="n">
        <v>0.03</v>
      </c>
      <c r="H9" s="16" t="n">
        <v>0.065</v>
      </c>
      <c r="I9" s="13" t="n">
        <v>46000</v>
      </c>
      <c r="J9" s="25">
        <f>IF(C9="","",D9/C9)</f>
        <v/>
      </c>
      <c r="K9" s="51">
        <f>IF(C9="","",(J9-E9/C9-F9/C9-J9*G9-J9*H9)/J9)</f>
        <v/>
      </c>
      <c r="L9" s="52">
        <f>IF(C9="","",J9-E9/C9-F9/C9-J9*G9-J9*H9-I9/C9)</f>
        <v/>
      </c>
      <c r="M9" s="51">
        <f>IF(C9="","",L9/J9)</f>
        <v/>
      </c>
      <c r="N9" s="54">
        <f>IF(C9="","",L9*C9)</f>
        <v/>
      </c>
      <c r="O9" s="56">
        <f>IF(OR(C9="",C8=""),"",L9-L8)</f>
        <v/>
      </c>
    </row>
    <row r="10">
      <c r="B10" s="55" t="inlineStr">
        <is>
          <t>Sep</t>
        </is>
      </c>
      <c r="C10" s="10" t="n">
        <v>2000</v>
      </c>
      <c r="D10" s="13" t="n">
        <v>160000</v>
      </c>
      <c r="E10" s="13" t="n">
        <v>56000</v>
      </c>
      <c r="F10" s="13" t="n">
        <v>18000</v>
      </c>
      <c r="G10" s="16" t="n">
        <v>0.03</v>
      </c>
      <c r="H10" s="16" t="n">
        <v>0.06</v>
      </c>
      <c r="I10" s="13" t="n">
        <v>44000</v>
      </c>
      <c r="J10" s="25">
        <f>IF(C10="","",D10/C10)</f>
        <v/>
      </c>
      <c r="K10" s="51">
        <f>IF(C10="","",(J10-E10/C10-F10/C10-J10*G10-J10*H10)/J10)</f>
        <v/>
      </c>
      <c r="L10" s="52">
        <f>IF(C10="","",J10-E10/C10-F10/C10-J10*G10-J10*H10-I10/C10)</f>
        <v/>
      </c>
      <c r="M10" s="51">
        <f>IF(C10="","",L10/J10)</f>
        <v/>
      </c>
      <c r="N10" s="54">
        <f>IF(C10="","",L10*C10)</f>
        <v/>
      </c>
      <c r="O10" s="56">
        <f>IF(OR(C10="",C9=""),"",L10-L9)</f>
        <v/>
      </c>
    </row>
    <row r="11">
      <c r="B11" s="55" t="n"/>
      <c r="C11" s="10" t="n"/>
      <c r="D11" s="13" t="n"/>
      <c r="E11" s="13" t="n"/>
      <c r="F11" s="13" t="n"/>
      <c r="G11" s="16" t="n"/>
      <c r="H11" s="16" t="n"/>
      <c r="I11" s="13" t="n"/>
      <c r="J11" s="25">
        <f>IF(C11="","",D11/C11)</f>
        <v/>
      </c>
      <c r="K11" s="51">
        <f>IF(C11="","",(J11-E11/C11-F11/C11-J11*G11-J11*H11)/J11)</f>
        <v/>
      </c>
      <c r="L11" s="52">
        <f>IF(C11="","",J11-E11/C11-F11/C11-J11*G11-J11*H11-I11/C11)</f>
        <v/>
      </c>
      <c r="M11" s="51">
        <f>IF(C11="","",L11/J11)</f>
        <v/>
      </c>
      <c r="N11" s="54">
        <f>IF(C11="","",L11*C11)</f>
        <v/>
      </c>
      <c r="O11" s="56">
        <f>IF(OR(C11="",C10=""),"",L11-L10)</f>
        <v/>
      </c>
    </row>
    <row r="12">
      <c r="B12" s="55" t="n"/>
      <c r="C12" s="10" t="n"/>
      <c r="D12" s="13" t="n"/>
      <c r="E12" s="13" t="n"/>
      <c r="F12" s="13" t="n"/>
      <c r="G12" s="16" t="n"/>
      <c r="H12" s="16" t="n"/>
      <c r="I12" s="13" t="n"/>
      <c r="J12" s="25">
        <f>IF(C12="","",D12/C12)</f>
        <v/>
      </c>
      <c r="K12" s="51">
        <f>IF(C12="","",(J12-E12/C12-F12/C12-J12*G12-J12*H12)/J12)</f>
        <v/>
      </c>
      <c r="L12" s="52">
        <f>IF(C12="","",J12-E12/C12-F12/C12-J12*G12-J12*H12-I12/C12)</f>
        <v/>
      </c>
      <c r="M12" s="51">
        <f>IF(C12="","",L12/J12)</f>
        <v/>
      </c>
      <c r="N12" s="54">
        <f>IF(C12="","",L12*C12)</f>
        <v/>
      </c>
      <c r="O12" s="56">
        <f>IF(OR(C12="",C11=""),"",L12-L11)</f>
        <v/>
      </c>
    </row>
    <row r="13">
      <c r="B13" s="55" t="n"/>
      <c r="C13" s="10" t="n"/>
      <c r="D13" s="13" t="n"/>
      <c r="E13" s="13" t="n"/>
      <c r="F13" s="13" t="n"/>
      <c r="G13" s="16" t="n"/>
      <c r="H13" s="16" t="n"/>
      <c r="I13" s="13" t="n"/>
      <c r="J13" s="25">
        <f>IF(C13="","",D13/C13)</f>
        <v/>
      </c>
      <c r="K13" s="51">
        <f>IF(C13="","",(J13-E13/C13-F13/C13-J13*G13-J13*H13)/J13)</f>
        <v/>
      </c>
      <c r="L13" s="52">
        <f>IF(C13="","",J13-E13/C13-F13/C13-J13*G13-J13*H13-I13/C13)</f>
        <v/>
      </c>
      <c r="M13" s="51">
        <f>IF(C13="","",L13/J13)</f>
        <v/>
      </c>
      <c r="N13" s="54">
        <f>IF(C13="","",L13*C13)</f>
        <v/>
      </c>
      <c r="O13" s="56">
        <f>IF(OR(C13="",C12=""),"",L13-L12)</f>
        <v/>
      </c>
    </row>
    <row r="14">
      <c r="B14" s="55" t="n"/>
      <c r="C14" s="10" t="n"/>
      <c r="D14" s="13" t="n"/>
      <c r="E14" s="13" t="n"/>
      <c r="F14" s="13" t="n"/>
      <c r="G14" s="16" t="n"/>
      <c r="H14" s="16" t="n"/>
      <c r="I14" s="13" t="n"/>
      <c r="J14" s="25">
        <f>IF(C14="","",D14/C14)</f>
        <v/>
      </c>
      <c r="K14" s="51">
        <f>IF(C14="","",(J14-E14/C14-F14/C14-J14*G14-J14*H14)/J14)</f>
        <v/>
      </c>
      <c r="L14" s="52">
        <f>IF(C14="","",J14-E14/C14-F14/C14-J14*G14-J14*H14-I14/C14)</f>
        <v/>
      </c>
      <c r="M14" s="51">
        <f>IF(C14="","",L14/J14)</f>
        <v/>
      </c>
      <c r="N14" s="54">
        <f>IF(C14="","",L14*C14)</f>
        <v/>
      </c>
      <c r="O14" s="56">
        <f>IF(OR(C14="",C13=""),"",L14-L13)</f>
        <v/>
      </c>
    </row>
    <row r="15">
      <c r="B15" s="55" t="n"/>
      <c r="C15" s="10" t="n"/>
      <c r="D15" s="13" t="n"/>
      <c r="E15" s="13" t="n"/>
      <c r="F15" s="13" t="n"/>
      <c r="G15" s="16" t="n"/>
      <c r="H15" s="16" t="n"/>
      <c r="I15" s="13" t="n"/>
      <c r="J15" s="25">
        <f>IF(C15="","",D15/C15)</f>
        <v/>
      </c>
      <c r="K15" s="51">
        <f>IF(C15="","",(J15-E15/C15-F15/C15-J15*G15-J15*H15)/J15)</f>
        <v/>
      </c>
      <c r="L15" s="52">
        <f>IF(C15="","",J15-E15/C15-F15/C15-J15*G15-J15*H15-I15/C15)</f>
        <v/>
      </c>
      <c r="M15" s="51">
        <f>IF(C15="","",L15/J15)</f>
        <v/>
      </c>
      <c r="N15" s="54">
        <f>IF(C15="","",L15*C15)</f>
        <v/>
      </c>
      <c r="O15" s="56">
        <f>IF(OR(C15="",C14=""),"",L15-L14)</f>
        <v/>
      </c>
    </row>
    <row r="16">
      <c r="B16" s="55" t="n"/>
      <c r="C16" s="10" t="n"/>
      <c r="D16" s="13" t="n"/>
      <c r="E16" s="13" t="n"/>
      <c r="F16" s="13" t="n"/>
      <c r="G16" s="16" t="n"/>
      <c r="H16" s="16" t="n"/>
      <c r="I16" s="13" t="n"/>
      <c r="J16" s="25">
        <f>IF(C16="","",D16/C16)</f>
        <v/>
      </c>
      <c r="K16" s="51">
        <f>IF(C16="","",(J16-E16/C16-F16/C16-J16*G16-J16*H16)/J16)</f>
        <v/>
      </c>
      <c r="L16" s="52">
        <f>IF(C16="","",J16-E16/C16-F16/C16-J16*G16-J16*H16-I16/C16)</f>
        <v/>
      </c>
      <c r="M16" s="51">
        <f>IF(C16="","",L16/J16)</f>
        <v/>
      </c>
      <c r="N16" s="54">
        <f>IF(C16="","",L16*C16)</f>
        <v/>
      </c>
      <c r="O16" s="56">
        <f>IF(OR(C16="",C15=""),"",L16-L15)</f>
        <v/>
      </c>
    </row>
    <row r="17">
      <c r="B17" s="33" t="inlineStr">
        <is>
          <t>Chart covers the six example rows. Extend its range as you add months.</t>
        </is>
      </c>
    </row>
  </sheetData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2026-10-02T12:13:55Z</dcterms:created>
  <dcterms:modified xmlns:dcterms="http://purl.org/dc/terms/" xmlns:xsi="http://www.w3.org/2001/XMLSchema-instance" xsi:type="dcterms:W3CDTF">2026-10-02T12:13:55Z</dcterms:modified>
</cp:coreProperties>
</file>